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US 네트워크\"/>
    </mc:Choice>
  </mc:AlternateContent>
  <xr:revisionPtr revIDLastSave="0" documentId="13_ncr:1_{7BA8D19A-CC5B-4446-B292-E3D4792BCD81}" xr6:coauthVersionLast="47" xr6:coauthVersionMax="47" xr10:uidLastSave="{00000000-0000-0000-0000-000000000000}"/>
  <bookViews>
    <workbookView xWindow="30540" yWindow="4335" windowWidth="24705" windowHeight="12585" xr2:uid="{566F7F18-DE5B-4756-9F22-79FA7D01348A}"/>
  </bookViews>
  <sheets>
    <sheet name="공유기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" i="9" l="1"/>
  <c r="S8" i="9" l="1"/>
  <c r="S7" i="9"/>
  <c r="S6" i="9"/>
  <c r="S5" i="9"/>
  <c r="S4" i="9"/>
  <c r="U12" i="9"/>
  <c r="U13" i="9"/>
  <c r="U14" i="9"/>
  <c r="N14" i="9"/>
  <c r="M14" i="9" s="1"/>
  <c r="P14" i="9"/>
  <c r="T14" i="9"/>
  <c r="N12" i="9"/>
  <c r="M12" i="9" s="1"/>
  <c r="P12" i="9"/>
  <c r="T12" i="9"/>
  <c r="N13" i="9"/>
  <c r="M13" i="9" s="1"/>
  <c r="P13" i="9"/>
  <c r="T13" i="9"/>
  <c r="P3" i="9"/>
  <c r="L4" i="9"/>
  <c r="U4" i="9" s="1"/>
  <c r="L5" i="9"/>
  <c r="U5" i="9" s="1"/>
  <c r="L6" i="9"/>
  <c r="U6" i="9" s="1"/>
  <c r="L7" i="9"/>
  <c r="U7" i="9" s="1"/>
  <c r="L8" i="9"/>
  <c r="U8" i="9" s="1"/>
  <c r="L9" i="9"/>
  <c r="N9" i="9" s="1"/>
  <c r="M9" i="9" s="1"/>
  <c r="L10" i="9"/>
  <c r="U10" i="9" s="1"/>
  <c r="L11" i="9"/>
  <c r="U11" i="9" s="1"/>
  <c r="L3" i="9"/>
  <c r="U3" i="9" s="1"/>
  <c r="U9" i="9" l="1"/>
  <c r="N11" i="9"/>
  <c r="M11" i="9" s="1"/>
  <c r="N6" i="9" l="1"/>
  <c r="M6" i="9" s="1"/>
  <c r="N7" i="9"/>
  <c r="M7" i="9" s="1"/>
  <c r="N8" i="9"/>
  <c r="M8" i="9" s="1"/>
  <c r="N4" i="9"/>
  <c r="M4" i="9" s="1"/>
  <c r="N5" i="9"/>
  <c r="M5" i="9" s="1"/>
  <c r="N3" i="9" l="1"/>
  <c r="M3" i="9" s="1"/>
  <c r="N10" i="9" l="1"/>
  <c r="M10" i="9" s="1"/>
  <c r="T3" i="9"/>
  <c r="P4" i="9"/>
  <c r="T4" i="9"/>
  <c r="P5" i="9"/>
  <c r="T5" i="9"/>
  <c r="T6" i="9"/>
  <c r="P6" i="9"/>
  <c r="T7" i="9"/>
  <c r="P7" i="9"/>
  <c r="T8" i="9"/>
  <c r="P8" i="9"/>
  <c r="P9" i="9"/>
  <c r="T9" i="9"/>
  <c r="T10" i="9"/>
  <c r="P10" i="9"/>
  <c r="T11" i="9"/>
  <c r="P11" i="9"/>
</calcChain>
</file>

<file path=xl/sharedStrings.xml><?xml version="1.0" encoding="utf-8"?>
<sst xmlns="http://schemas.openxmlformats.org/spreadsheetml/2006/main" count="76" uniqueCount="53">
  <si>
    <t>모델명</t>
    <phoneticPr fontId="2" type="noConversion"/>
  </si>
  <si>
    <t>비고</t>
    <phoneticPr fontId="2" type="noConversion"/>
  </si>
  <si>
    <t>FOB</t>
    <phoneticPr fontId="2" type="noConversion"/>
  </si>
  <si>
    <t>REBATE</t>
    <phoneticPr fontId="2" type="noConversion"/>
  </si>
  <si>
    <t>원가</t>
    <phoneticPr fontId="2" type="noConversion"/>
  </si>
  <si>
    <t>이익율</t>
    <phoneticPr fontId="2" type="noConversion"/>
  </si>
  <si>
    <t>마진</t>
    <phoneticPr fontId="2" type="noConversion"/>
  </si>
  <si>
    <t>RT-BE92U</t>
    <phoneticPr fontId="2" type="noConversion"/>
  </si>
  <si>
    <t>RT-BE58U</t>
    <phoneticPr fontId="2" type="noConversion"/>
  </si>
  <si>
    <t>1BOX</t>
    <phoneticPr fontId="2" type="noConversion"/>
  </si>
  <si>
    <t>XG-C100C V3</t>
    <phoneticPr fontId="2" type="noConversion"/>
  </si>
  <si>
    <t>GT-BE98</t>
    <phoneticPr fontId="2" type="noConversion"/>
  </si>
  <si>
    <t>윈셀가</t>
    <phoneticPr fontId="2" type="noConversion"/>
  </si>
  <si>
    <t>RT-BE50</t>
    <phoneticPr fontId="2" type="noConversion"/>
  </si>
  <si>
    <t>TUF-BE9400</t>
    <phoneticPr fontId="2" type="noConversion"/>
  </si>
  <si>
    <t>GS-BE7200X</t>
    <phoneticPr fontId="2" type="noConversion"/>
  </si>
  <si>
    <t>GT-BE19000 AI</t>
    <phoneticPr fontId="2" type="noConversion"/>
  </si>
  <si>
    <t>LAN</t>
    <phoneticPr fontId="2" type="noConversion"/>
  </si>
  <si>
    <t>WIFI 7</t>
    <phoneticPr fontId="2" type="noConversion"/>
  </si>
  <si>
    <t>SPEC</t>
    <phoneticPr fontId="2" type="noConversion"/>
  </si>
  <si>
    <t>BE25000</t>
    <phoneticPr fontId="2" type="noConversion"/>
  </si>
  <si>
    <t>BE9700</t>
    <phoneticPr fontId="2" type="noConversion"/>
  </si>
  <si>
    <t>BE9400</t>
    <phoneticPr fontId="2" type="noConversion"/>
  </si>
  <si>
    <t>BE7200</t>
    <phoneticPr fontId="2" type="noConversion"/>
  </si>
  <si>
    <t>BE3600</t>
    <phoneticPr fontId="2" type="noConversion"/>
  </si>
  <si>
    <t>AX1800</t>
    <phoneticPr fontId="2" type="noConversion"/>
  </si>
  <si>
    <t>BE19000</t>
    <phoneticPr fontId="2" type="noConversion"/>
  </si>
  <si>
    <t>출고가</t>
    <phoneticPr fontId="2" type="noConversion"/>
  </si>
  <si>
    <t>MSRP</t>
    <phoneticPr fontId="2" type="noConversion"/>
  </si>
  <si>
    <t>LINK</t>
    <phoneticPr fontId="2" type="noConversion"/>
  </si>
  <si>
    <t>원부</t>
    <phoneticPr fontId="2" type="noConversion"/>
  </si>
  <si>
    <t>환율</t>
    <phoneticPr fontId="2" type="noConversion"/>
  </si>
  <si>
    <t>MSRP-출고가</t>
    <phoneticPr fontId="2" type="noConversion"/>
  </si>
  <si>
    <t>신제품</t>
    <phoneticPr fontId="2" type="noConversion"/>
  </si>
  <si>
    <t>ROG CAT7 CABLE</t>
    <phoneticPr fontId="2" type="noConversion"/>
  </si>
  <si>
    <t>CABLE</t>
    <phoneticPr fontId="2" type="noConversion"/>
  </si>
  <si>
    <t>XT8 2Pack_Black</t>
    <phoneticPr fontId="2" type="noConversion"/>
  </si>
  <si>
    <t>PCE-AX58BT</t>
    <phoneticPr fontId="2" type="noConversion"/>
  </si>
  <si>
    <t>WIFI 6</t>
    <phoneticPr fontId="2" type="noConversion"/>
  </si>
  <si>
    <t>원가-MSRP</t>
    <phoneticPr fontId="2" type="noConversion"/>
  </si>
  <si>
    <t>이관</t>
    <phoneticPr fontId="2" type="noConversion"/>
  </si>
  <si>
    <t>인상</t>
    <phoneticPr fontId="2" type="noConversion"/>
  </si>
  <si>
    <t>벤더코드</t>
    <phoneticPr fontId="2" type="noConversion"/>
  </si>
  <si>
    <t>재고</t>
    <phoneticPr fontId="2" type="noConversion"/>
  </si>
  <si>
    <t>ASUS_RT-BE92U</t>
  </si>
  <si>
    <t>ASUS_RT-BE58U</t>
    <phoneticPr fontId="2" type="noConversion"/>
  </si>
  <si>
    <t>USB-AX56</t>
    <phoneticPr fontId="2" type="noConversion"/>
  </si>
  <si>
    <t>ASUS_GT-BE98</t>
    <phoneticPr fontId="2" type="noConversion"/>
  </si>
  <si>
    <t>ASUS_BE9400</t>
    <phoneticPr fontId="2" type="noConversion"/>
  </si>
  <si>
    <t>ASUS_GS-BE7200X</t>
    <phoneticPr fontId="2" type="noConversion"/>
  </si>
  <si>
    <t>ASUS_RT-BE50</t>
    <phoneticPr fontId="2" type="noConversion"/>
  </si>
  <si>
    <t>10% 노출가</t>
    <phoneticPr fontId="2" type="noConversion"/>
  </si>
  <si>
    <t>지마켓,옥션 10% 할인 기준 판매가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</si>
</sst>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67">
    <xf numFmtId="0" fontId="0" fillId="0" borderId="0" xfId="0">
      <alignment vertical="center"/>
    </xf>
    <xf numFmtId="41" fontId="0" fillId="3" borderId="0" xfId="1" applyFont="1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9" fontId="0" fillId="3" borderId="0" xfId="2" applyFont="1" applyFill="1">
      <alignment vertical="center"/>
    </xf>
    <xf numFmtId="0" fontId="0" fillId="3" borderId="0" xfId="0" applyFill="1" applyAlignment="1">
      <alignment horizontal="center" vertical="center"/>
    </xf>
    <xf numFmtId="41" fontId="4" fillId="3" borderId="0" xfId="1" applyFont="1" applyFill="1">
      <alignment vertical="center"/>
    </xf>
    <xf numFmtId="0" fontId="4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41" fontId="6" fillId="3" borderId="0" xfId="1" applyFont="1" applyFill="1">
      <alignment vertical="center"/>
    </xf>
    <xf numFmtId="0" fontId="7" fillId="3" borderId="0" xfId="0" applyFont="1" applyFill="1" applyAlignment="1">
      <alignment horizontal="center" vertical="center"/>
    </xf>
    <xf numFmtId="41" fontId="6" fillId="3" borderId="0" xfId="1" applyFont="1" applyFill="1" applyBorder="1" applyAlignment="1">
      <alignment horizontal="center" vertical="center"/>
    </xf>
    <xf numFmtId="9" fontId="6" fillId="3" borderId="0" xfId="0" applyNumberFormat="1" applyFont="1" applyFill="1">
      <alignment vertical="center"/>
    </xf>
    <xf numFmtId="9" fontId="6" fillId="3" borderId="0" xfId="2" applyFont="1" applyFill="1">
      <alignment vertical="center"/>
    </xf>
    <xf numFmtId="0" fontId="9" fillId="3" borderId="1" xfId="3" applyFont="1" applyFill="1" applyBorder="1" applyAlignment="1">
      <alignment horizontal="center" vertical="center" shrinkToFit="1"/>
    </xf>
    <xf numFmtId="41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center" vertical="center"/>
    </xf>
    <xf numFmtId="41" fontId="6" fillId="2" borderId="1" xfId="1" applyFont="1" applyFill="1" applyBorder="1">
      <alignment vertical="center"/>
    </xf>
    <xf numFmtId="9" fontId="6" fillId="2" borderId="1" xfId="2" applyFont="1" applyFill="1" applyBorder="1">
      <alignment vertical="center"/>
    </xf>
    <xf numFmtId="41" fontId="6" fillId="3" borderId="1" xfId="1" applyFont="1" applyFill="1" applyBorder="1">
      <alignment vertical="center"/>
    </xf>
    <xf numFmtId="0" fontId="9" fillId="3" borderId="1" xfId="3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1" fontId="7" fillId="4" borderId="3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76" fontId="8" fillId="3" borderId="6" xfId="2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9" fillId="3" borderId="8" xfId="3" applyFont="1" applyFill="1" applyBorder="1" applyAlignment="1">
      <alignment horizontal="center" vertical="center"/>
    </xf>
    <xf numFmtId="41" fontId="6" fillId="3" borderId="8" xfId="1" applyFont="1" applyFill="1" applyBorder="1">
      <alignment vertical="center"/>
    </xf>
    <xf numFmtId="0" fontId="8" fillId="3" borderId="8" xfId="0" applyFont="1" applyFill="1" applyBorder="1" applyAlignment="1">
      <alignment horizontal="center" vertical="center"/>
    </xf>
    <xf numFmtId="41" fontId="6" fillId="2" borderId="8" xfId="1" applyFont="1" applyFill="1" applyBorder="1">
      <alignment vertical="center"/>
    </xf>
    <xf numFmtId="9" fontId="6" fillId="2" borderId="8" xfId="2" applyFont="1" applyFill="1" applyBorder="1">
      <alignment vertical="center"/>
    </xf>
    <xf numFmtId="176" fontId="8" fillId="3" borderId="9" xfId="2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41" fontId="6" fillId="2" borderId="6" xfId="1" applyFont="1" applyFill="1" applyBorder="1">
      <alignment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41" fontId="6" fillId="2" borderId="9" xfId="1" applyFont="1" applyFill="1" applyBorder="1">
      <alignment vertical="center"/>
    </xf>
    <xf numFmtId="176" fontId="8" fillId="3" borderId="14" xfId="2" applyNumberFormat="1" applyFont="1" applyFill="1" applyBorder="1" applyAlignment="1">
      <alignment horizontal="center" vertical="center"/>
    </xf>
    <xf numFmtId="176" fontId="8" fillId="3" borderId="15" xfId="2" applyNumberFormat="1" applyFont="1" applyFill="1" applyBorder="1" applyAlignment="1">
      <alignment horizontal="center" vertical="center"/>
    </xf>
    <xf numFmtId="41" fontId="7" fillId="4" borderId="4" xfId="1" applyFont="1" applyFill="1" applyBorder="1" applyAlignment="1">
      <alignment horizontal="center" vertical="center"/>
    </xf>
    <xf numFmtId="41" fontId="6" fillId="3" borderId="5" xfId="1" applyFont="1" applyFill="1" applyBorder="1">
      <alignment vertical="center"/>
    </xf>
    <xf numFmtId="41" fontId="6" fillId="3" borderId="7" xfId="1" applyFont="1" applyFill="1" applyBorder="1">
      <alignment vertical="center"/>
    </xf>
    <xf numFmtId="0" fontId="7" fillId="2" borderId="16" xfId="0" applyFont="1" applyFill="1" applyBorder="1" applyAlignment="1">
      <alignment horizontal="center" vertical="center"/>
    </xf>
    <xf numFmtId="41" fontId="6" fillId="2" borderId="17" xfId="1" applyFont="1" applyFill="1" applyBorder="1" applyAlignment="1">
      <alignment horizontal="center" vertical="center"/>
    </xf>
    <xf numFmtId="41" fontId="7" fillId="3" borderId="6" xfId="1" applyFont="1" applyFill="1" applyBorder="1">
      <alignment vertical="center"/>
    </xf>
    <xf numFmtId="41" fontId="7" fillId="3" borderId="9" xfId="1" applyFont="1" applyFill="1" applyBorder="1">
      <alignment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41" fontId="0" fillId="2" borderId="0" xfId="1" applyFont="1" applyFill="1">
      <alignment vertical="center"/>
    </xf>
    <xf numFmtId="41" fontId="7" fillId="3" borderId="19" xfId="1" applyFont="1" applyFill="1" applyBorder="1">
      <alignment vertical="center"/>
    </xf>
    <xf numFmtId="41" fontId="7" fillId="3" borderId="20" xfId="1" applyFont="1" applyFill="1" applyBorder="1">
      <alignment vertical="center"/>
    </xf>
    <xf numFmtId="41" fontId="7" fillId="3" borderId="1" xfId="1" applyFont="1" applyFill="1" applyBorder="1">
      <alignment vertical="center"/>
    </xf>
    <xf numFmtId="41" fontId="7" fillId="3" borderId="8" xfId="1" applyFont="1" applyFill="1" applyBorder="1">
      <alignment vertical="center"/>
    </xf>
    <xf numFmtId="0" fontId="7" fillId="4" borderId="3" xfId="0" applyFont="1" applyFill="1" applyBorder="1" applyAlignment="1">
      <alignment horizontal="center" vertical="center"/>
    </xf>
    <xf numFmtId="41" fontId="7" fillId="4" borderId="18" xfId="1" applyFont="1" applyFill="1" applyBorder="1" applyAlignment="1">
      <alignment horizontal="center" vertical="center" wrapText="1"/>
    </xf>
  </cellXfs>
  <cellStyles count="5">
    <cellStyle name="백분율" xfId="2" builtinId="5"/>
    <cellStyle name="쉼표 [0]" xfId="1" builtinId="6"/>
    <cellStyle name="一般 3" xfId="4" xr:uid="{7E5ADFC6-6615-47E6-AFEA-2A0FFE9496AB}"/>
    <cellStyle name="표준" xfId="0" builtinId="0"/>
    <cellStyle name="하이퍼링크" xfId="3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d.danawa.com/info/?pcode=102489626&amp;keyword=BE19000AI&amp;cate=112804" TargetMode="External"/><Relationship Id="rId3" Type="http://schemas.openxmlformats.org/officeDocument/2006/relationships/hyperlink" Target="https://prod.danawa.com/info/?pcode=71008304&amp;keyword=rt-be92u&amp;cate=112804" TargetMode="External"/><Relationship Id="rId7" Type="http://schemas.openxmlformats.org/officeDocument/2006/relationships/hyperlink" Target="https://prod.danawa.com/info/?pcode=100269731&amp;keyword=BE9400&amp;cate=112804" TargetMode="External"/><Relationship Id="rId2" Type="http://schemas.openxmlformats.org/officeDocument/2006/relationships/hyperlink" Target="https://prod.danawa.com/info/?pcode=71008052&amp;keyword=gt-be98&amp;cate=112804" TargetMode="External"/><Relationship Id="rId1" Type="http://schemas.openxmlformats.org/officeDocument/2006/relationships/hyperlink" Target="https://prod.danawa.com/info/?pcode=17030888&amp;keyword=USB-AX56&amp;cate=1131685" TargetMode="External"/><Relationship Id="rId6" Type="http://schemas.openxmlformats.org/officeDocument/2006/relationships/hyperlink" Target="https://prod.danawa.com/info/?pcode=100192085&amp;keyword=BE7200X&amp;cate=112804" TargetMode="External"/><Relationship Id="rId5" Type="http://schemas.openxmlformats.org/officeDocument/2006/relationships/hyperlink" Target="https://prod.danawa.com/info/?pcode=90267119&amp;keyword=xg-c100c+v3&amp;cate=11230206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rod.danawa.com/info/?pcode=71008313&amp;keyword=rt-be58u&amp;cate=112804" TargetMode="External"/><Relationship Id="rId9" Type="http://schemas.openxmlformats.org/officeDocument/2006/relationships/hyperlink" Target="https://prod.danawa.com/info/?pcode=104045036&amp;keyword=rt-be50&amp;cate=112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FD76-9C77-4115-A3C7-306E3D959185}">
  <dimension ref="A1:U16"/>
  <sheetViews>
    <sheetView tabSelected="1" zoomScale="130" zoomScaleNormal="130" workbookViewId="0">
      <pane xSplit="8" ySplit="2" topLeftCell="M3" activePane="bottomRight" state="frozen"/>
      <selection pane="topRight" activeCell="I1" sqref="I1"/>
      <selection pane="bottomLeft" activeCell="A3" sqref="A3"/>
      <selection pane="bottomRight" activeCell="G23" sqref="G23"/>
    </sheetView>
  </sheetViews>
  <sheetFormatPr defaultColWidth="8.625" defaultRowHeight="16.5" x14ac:dyDescent="0.3"/>
  <cols>
    <col min="1" max="1" width="3.625" style="1" customWidth="1"/>
    <col min="2" max="2" width="14.625" style="2" bestFit="1" customWidth="1"/>
    <col min="3" max="3" width="5.25" style="5" bestFit="1" customWidth="1"/>
    <col min="4" max="4" width="7.125" style="1" customWidth="1"/>
    <col min="5" max="5" width="7.875" style="3" customWidth="1"/>
    <col min="6" max="6" width="10" style="3" customWidth="1"/>
    <col min="7" max="7" width="16" style="3" bestFit="1" customWidth="1"/>
    <col min="8" max="8" width="8.625" style="3" customWidth="1"/>
    <col min="9" max="9" width="6.375" style="3" bestFit="1" customWidth="1"/>
    <col min="10" max="10" width="6.625" style="2" customWidth="1"/>
    <col min="11" max="11" width="7.375" style="2" customWidth="1"/>
    <col min="12" max="12" width="9.125" style="2" customWidth="1"/>
    <col min="13" max="13" width="8" style="2" customWidth="1"/>
    <col min="14" max="14" width="9.125" style="2" customWidth="1"/>
    <col min="15" max="15" width="9.625" style="2" bestFit="1" customWidth="1"/>
    <col min="16" max="16" width="10.875" style="2" customWidth="1"/>
    <col min="17" max="17" width="10.875" style="1" bestFit="1" customWidth="1"/>
    <col min="18" max="18" width="15.875" style="1" customWidth="1"/>
    <col min="19" max="19" width="10.875" style="1" customWidth="1"/>
    <col min="20" max="20" width="10.75" style="4" customWidth="1"/>
    <col min="21" max="21" width="11.5" style="2" bestFit="1" customWidth="1"/>
    <col min="22" max="16384" width="8.625" style="2"/>
  </cols>
  <sheetData>
    <row r="1" spans="1:21" ht="17.25" thickBot="1" x14ac:dyDescent="0.35">
      <c r="B1" s="8"/>
      <c r="C1" s="9"/>
      <c r="D1" s="10"/>
      <c r="E1" s="11"/>
      <c r="F1" s="11"/>
      <c r="G1" s="11"/>
      <c r="H1" s="11"/>
      <c r="I1" s="11"/>
      <c r="J1" s="8"/>
      <c r="K1" s="53" t="s">
        <v>31</v>
      </c>
      <c r="L1" s="54">
        <v>1480</v>
      </c>
      <c r="M1" s="9"/>
      <c r="N1" s="12"/>
      <c r="O1" s="8"/>
      <c r="P1" s="13"/>
      <c r="Q1" s="10"/>
      <c r="R1" s="10"/>
      <c r="S1" s="10"/>
      <c r="T1" s="14"/>
    </row>
    <row r="2" spans="1:21" s="7" customFormat="1" ht="27" x14ac:dyDescent="0.3">
      <c r="A2" s="6"/>
      <c r="B2" s="22" t="s">
        <v>0</v>
      </c>
      <c r="C2" s="23" t="s">
        <v>30</v>
      </c>
      <c r="D2" s="24" t="s">
        <v>9</v>
      </c>
      <c r="E2" s="65" t="s">
        <v>19</v>
      </c>
      <c r="F2" s="65"/>
      <c r="G2" s="36" t="s">
        <v>42</v>
      </c>
      <c r="H2" s="36" t="s">
        <v>43</v>
      </c>
      <c r="I2" s="36" t="s">
        <v>1</v>
      </c>
      <c r="J2" s="41" t="s">
        <v>2</v>
      </c>
      <c r="K2" s="25" t="s">
        <v>3</v>
      </c>
      <c r="L2" s="25" t="s">
        <v>4</v>
      </c>
      <c r="M2" s="25" t="s">
        <v>5</v>
      </c>
      <c r="N2" s="42" t="s">
        <v>6</v>
      </c>
      <c r="O2" s="22" t="s">
        <v>27</v>
      </c>
      <c r="P2" s="23" t="s">
        <v>12</v>
      </c>
      <c r="Q2" s="50" t="s">
        <v>28</v>
      </c>
      <c r="R2" s="66" t="s">
        <v>52</v>
      </c>
      <c r="S2" s="24" t="s">
        <v>51</v>
      </c>
      <c r="T2" s="40" t="s">
        <v>32</v>
      </c>
      <c r="U2" s="26" t="s">
        <v>39</v>
      </c>
    </row>
    <row r="3" spans="1:21" x14ac:dyDescent="0.3">
      <c r="B3" s="27" t="s">
        <v>16</v>
      </c>
      <c r="C3" s="15" t="s">
        <v>29</v>
      </c>
      <c r="D3" s="16"/>
      <c r="E3" s="17" t="s">
        <v>18</v>
      </c>
      <c r="F3" s="17" t="s">
        <v>26</v>
      </c>
      <c r="G3" s="57"/>
      <c r="H3" s="57">
        <v>0</v>
      </c>
      <c r="I3" s="37" t="s">
        <v>41</v>
      </c>
      <c r="J3" s="43">
        <v>583</v>
      </c>
      <c r="K3" s="18">
        <v>0</v>
      </c>
      <c r="L3" s="18">
        <f>(J3-K3)*$L$1*1.11</f>
        <v>957752.40000000014</v>
      </c>
      <c r="M3" s="19">
        <f>N3/O3</f>
        <v>8.7854857142857012E-2</v>
      </c>
      <c r="N3" s="44">
        <f t="shared" ref="N3:N11" si="0">O3-L3</f>
        <v>92247.59999999986</v>
      </c>
      <c r="O3" s="51">
        <v>1050000</v>
      </c>
      <c r="P3" s="20">
        <f t="shared" ref="P3:P14" si="1">ROUNDDOWN(AVERAGE(O3,Q3),-3)</f>
        <v>1170000</v>
      </c>
      <c r="Q3" s="55">
        <v>1290000</v>
      </c>
      <c r="R3" s="61"/>
      <c r="S3" s="63"/>
      <c r="T3" s="48">
        <f t="shared" ref="T3:T11" si="2">1-(O3/Q3)</f>
        <v>0.18604651162790697</v>
      </c>
      <c r="U3" s="28">
        <f>1-(L3/Q3)</f>
        <v>0.2575562790697673</v>
      </c>
    </row>
    <row r="4" spans="1:21" x14ac:dyDescent="0.3">
      <c r="B4" s="59" t="s">
        <v>11</v>
      </c>
      <c r="C4" s="21" t="s">
        <v>29</v>
      </c>
      <c r="D4" s="20">
        <v>4</v>
      </c>
      <c r="E4" s="17" t="s">
        <v>18</v>
      </c>
      <c r="F4" s="17" t="s">
        <v>20</v>
      </c>
      <c r="G4" s="57" t="s">
        <v>47</v>
      </c>
      <c r="H4" s="57">
        <v>58</v>
      </c>
      <c r="I4" s="37" t="s">
        <v>41</v>
      </c>
      <c r="J4" s="43">
        <v>486</v>
      </c>
      <c r="K4" s="18">
        <v>0</v>
      </c>
      <c r="L4" s="18">
        <f t="shared" ref="L4:L11" si="3">(J4-K4)*$L$1*1.11</f>
        <v>798400.8</v>
      </c>
      <c r="M4" s="19">
        <f t="shared" ref="M4:M14" si="4">N4/O4</f>
        <v>6.0704941176470531E-2</v>
      </c>
      <c r="N4" s="44">
        <f t="shared" si="0"/>
        <v>51599.199999999953</v>
      </c>
      <c r="O4" s="51">
        <v>850000</v>
      </c>
      <c r="P4" s="20">
        <f t="shared" si="1"/>
        <v>970000</v>
      </c>
      <c r="Q4" s="55">
        <v>1090000</v>
      </c>
      <c r="R4" s="61">
        <v>1211110</v>
      </c>
      <c r="S4" s="63">
        <f t="shared" ref="S4:S9" si="5">R4*0.9</f>
        <v>1089999</v>
      </c>
      <c r="T4" s="48">
        <f t="shared" si="2"/>
        <v>0.22018348623853212</v>
      </c>
      <c r="U4" s="28">
        <f t="shared" ref="U4:U14" si="6">1-(L4/Q4)</f>
        <v>0.26752220183486231</v>
      </c>
    </row>
    <row r="5" spans="1:21" x14ac:dyDescent="0.3">
      <c r="B5" s="59" t="s">
        <v>7</v>
      </c>
      <c r="C5" s="21" t="s">
        <v>29</v>
      </c>
      <c r="D5" s="20">
        <v>24</v>
      </c>
      <c r="E5" s="17" t="s">
        <v>18</v>
      </c>
      <c r="F5" s="17" t="s">
        <v>21</v>
      </c>
      <c r="G5" s="57" t="s">
        <v>44</v>
      </c>
      <c r="H5" s="57">
        <v>143</v>
      </c>
      <c r="I5" s="37" t="s">
        <v>41</v>
      </c>
      <c r="J5" s="43">
        <v>179</v>
      </c>
      <c r="K5" s="18">
        <v>0</v>
      </c>
      <c r="L5" s="18">
        <f t="shared" si="3"/>
        <v>294061.2</v>
      </c>
      <c r="M5" s="19">
        <f t="shared" si="4"/>
        <v>6.6472380952380922E-2</v>
      </c>
      <c r="N5" s="44">
        <f t="shared" si="0"/>
        <v>20938.799999999988</v>
      </c>
      <c r="O5" s="51">
        <v>315000</v>
      </c>
      <c r="P5" s="20">
        <f t="shared" si="1"/>
        <v>357000</v>
      </c>
      <c r="Q5" s="55">
        <v>399000</v>
      </c>
      <c r="R5" s="61">
        <v>443330</v>
      </c>
      <c r="S5" s="63">
        <f t="shared" si="5"/>
        <v>398997</v>
      </c>
      <c r="T5" s="48">
        <f t="shared" si="2"/>
        <v>0.21052631578947367</v>
      </c>
      <c r="U5" s="28">
        <f t="shared" si="6"/>
        <v>0.26300451127819546</v>
      </c>
    </row>
    <row r="6" spans="1:21" x14ac:dyDescent="0.3">
      <c r="B6" s="59" t="s">
        <v>14</v>
      </c>
      <c r="C6" s="21" t="s">
        <v>29</v>
      </c>
      <c r="D6" s="20"/>
      <c r="E6" s="17" t="s">
        <v>18</v>
      </c>
      <c r="F6" s="17" t="s">
        <v>22</v>
      </c>
      <c r="G6" s="57" t="s">
        <v>48</v>
      </c>
      <c r="H6" s="57">
        <v>256</v>
      </c>
      <c r="I6" s="37"/>
      <c r="J6" s="43">
        <v>146</v>
      </c>
      <c r="K6" s="18">
        <v>0</v>
      </c>
      <c r="L6" s="18">
        <f t="shared" si="3"/>
        <v>239848.80000000002</v>
      </c>
      <c r="M6" s="19">
        <f t="shared" si="4"/>
        <v>4.0604799999999927E-2</v>
      </c>
      <c r="N6" s="44">
        <f t="shared" si="0"/>
        <v>10151.199999999983</v>
      </c>
      <c r="O6" s="51">
        <v>250000</v>
      </c>
      <c r="P6" s="20">
        <f t="shared" si="1"/>
        <v>274000</v>
      </c>
      <c r="Q6" s="55">
        <v>299000</v>
      </c>
      <c r="R6" s="61">
        <v>332220</v>
      </c>
      <c r="S6" s="63">
        <f t="shared" si="5"/>
        <v>298998</v>
      </c>
      <c r="T6" s="48">
        <f t="shared" si="2"/>
        <v>0.16387959866220736</v>
      </c>
      <c r="U6" s="28">
        <f t="shared" si="6"/>
        <v>0.19783010033444814</v>
      </c>
    </row>
    <row r="7" spans="1:21" x14ac:dyDescent="0.3">
      <c r="B7" s="59" t="s">
        <v>15</v>
      </c>
      <c r="C7" s="21" t="s">
        <v>29</v>
      </c>
      <c r="D7" s="20"/>
      <c r="E7" s="17" t="s">
        <v>18</v>
      </c>
      <c r="F7" s="17" t="s">
        <v>23</v>
      </c>
      <c r="G7" s="57" t="s">
        <v>49</v>
      </c>
      <c r="H7" s="57">
        <v>500</v>
      </c>
      <c r="I7" s="37" t="s">
        <v>41</v>
      </c>
      <c r="J7" s="43">
        <v>126</v>
      </c>
      <c r="K7" s="18">
        <v>0</v>
      </c>
      <c r="L7" s="18">
        <f t="shared" si="3"/>
        <v>206992.80000000002</v>
      </c>
      <c r="M7" s="19">
        <f t="shared" si="4"/>
        <v>3.724279069767434E-2</v>
      </c>
      <c r="N7" s="44">
        <f t="shared" si="0"/>
        <v>8007.1999999999825</v>
      </c>
      <c r="O7" s="51">
        <v>215000</v>
      </c>
      <c r="P7" s="20">
        <f t="shared" si="1"/>
        <v>237000</v>
      </c>
      <c r="Q7" s="55">
        <v>259000</v>
      </c>
      <c r="R7" s="61">
        <v>287780</v>
      </c>
      <c r="S7" s="63">
        <f t="shared" si="5"/>
        <v>259002</v>
      </c>
      <c r="T7" s="48">
        <f t="shared" si="2"/>
        <v>0.16988416988416988</v>
      </c>
      <c r="U7" s="28">
        <f t="shared" si="6"/>
        <v>0.20079999999999998</v>
      </c>
    </row>
    <row r="8" spans="1:21" x14ac:dyDescent="0.3">
      <c r="B8" s="59" t="s">
        <v>8</v>
      </c>
      <c r="C8" s="21" t="s">
        <v>29</v>
      </c>
      <c r="D8" s="20"/>
      <c r="E8" s="17" t="s">
        <v>18</v>
      </c>
      <c r="F8" s="17" t="s">
        <v>24</v>
      </c>
      <c r="G8" s="57" t="s">
        <v>45</v>
      </c>
      <c r="H8" s="57">
        <v>927</v>
      </c>
      <c r="I8" s="37" t="s">
        <v>41</v>
      </c>
      <c r="J8" s="43">
        <v>74</v>
      </c>
      <c r="K8" s="18">
        <v>0</v>
      </c>
      <c r="L8" s="18">
        <f t="shared" si="3"/>
        <v>121567.20000000001</v>
      </c>
      <c r="M8" s="19">
        <f t="shared" si="4"/>
        <v>6.4867692307692223E-2</v>
      </c>
      <c r="N8" s="44">
        <f t="shared" si="0"/>
        <v>8432.7999999999884</v>
      </c>
      <c r="O8" s="51">
        <v>130000</v>
      </c>
      <c r="P8" s="20">
        <f t="shared" si="1"/>
        <v>144000</v>
      </c>
      <c r="Q8" s="55">
        <v>159000</v>
      </c>
      <c r="R8" s="61">
        <v>176670</v>
      </c>
      <c r="S8" s="63">
        <f t="shared" si="5"/>
        <v>159003</v>
      </c>
      <c r="T8" s="48">
        <f t="shared" si="2"/>
        <v>0.1823899371069182</v>
      </c>
      <c r="U8" s="28">
        <f t="shared" si="6"/>
        <v>0.23542641509433959</v>
      </c>
    </row>
    <row r="9" spans="1:21" x14ac:dyDescent="0.3">
      <c r="B9" s="59" t="s">
        <v>13</v>
      </c>
      <c r="C9" s="21" t="s">
        <v>29</v>
      </c>
      <c r="D9" s="20"/>
      <c r="E9" s="17" t="s">
        <v>18</v>
      </c>
      <c r="F9" s="17" t="s">
        <v>24</v>
      </c>
      <c r="G9" s="57" t="s">
        <v>50</v>
      </c>
      <c r="H9" s="57">
        <v>286</v>
      </c>
      <c r="I9" s="37" t="s">
        <v>33</v>
      </c>
      <c r="J9" s="43">
        <v>49</v>
      </c>
      <c r="K9" s="18">
        <v>0</v>
      </c>
      <c r="L9" s="18">
        <f t="shared" si="3"/>
        <v>80497.200000000012</v>
      </c>
      <c r="M9" s="19">
        <f t="shared" si="4"/>
        <v>4.7370414201183292E-2</v>
      </c>
      <c r="N9" s="44">
        <f t="shared" si="0"/>
        <v>4002.7999999999884</v>
      </c>
      <c r="O9" s="51">
        <v>84500</v>
      </c>
      <c r="P9" s="20">
        <f t="shared" si="1"/>
        <v>91000</v>
      </c>
      <c r="Q9" s="55">
        <v>99000</v>
      </c>
      <c r="R9" s="61">
        <v>110000</v>
      </c>
      <c r="S9" s="63">
        <f t="shared" si="5"/>
        <v>99000</v>
      </c>
      <c r="T9" s="48">
        <f t="shared" si="2"/>
        <v>0.14646464646464652</v>
      </c>
      <c r="U9" s="28">
        <f t="shared" si="6"/>
        <v>0.18689696969696956</v>
      </c>
    </row>
    <row r="10" spans="1:21" x14ac:dyDescent="0.3">
      <c r="B10" s="27" t="s">
        <v>46</v>
      </c>
      <c r="C10" s="15" t="s">
        <v>29</v>
      </c>
      <c r="D10" s="16">
        <v>20</v>
      </c>
      <c r="E10" s="17" t="s">
        <v>17</v>
      </c>
      <c r="F10" s="17" t="s">
        <v>25</v>
      </c>
      <c r="G10" s="57"/>
      <c r="H10" s="57">
        <v>0</v>
      </c>
      <c r="I10" s="38"/>
      <c r="J10" s="43">
        <v>44</v>
      </c>
      <c r="K10" s="18">
        <v>0</v>
      </c>
      <c r="L10" s="18">
        <f t="shared" si="3"/>
        <v>72283.200000000012</v>
      </c>
      <c r="M10" s="19">
        <f t="shared" si="4"/>
        <v>8.5022784810126428E-2</v>
      </c>
      <c r="N10" s="44">
        <f t="shared" si="0"/>
        <v>6716.7999999999884</v>
      </c>
      <c r="O10" s="51">
        <v>79000</v>
      </c>
      <c r="P10" s="20">
        <f t="shared" si="1"/>
        <v>88000</v>
      </c>
      <c r="Q10" s="55">
        <v>98000</v>
      </c>
      <c r="R10" s="61"/>
      <c r="S10" s="63"/>
      <c r="T10" s="48">
        <f t="shared" si="2"/>
        <v>0.19387755102040816</v>
      </c>
      <c r="U10" s="28">
        <f t="shared" si="6"/>
        <v>0.26241632653061209</v>
      </c>
    </row>
    <row r="11" spans="1:21" x14ac:dyDescent="0.3">
      <c r="B11" s="27" t="s">
        <v>10</v>
      </c>
      <c r="C11" s="21" t="s">
        <v>29</v>
      </c>
      <c r="D11" s="20"/>
      <c r="E11" s="17" t="s">
        <v>17</v>
      </c>
      <c r="F11" s="17"/>
      <c r="G11" s="57"/>
      <c r="H11" s="57"/>
      <c r="I11" s="38"/>
      <c r="J11" s="43">
        <v>72</v>
      </c>
      <c r="K11" s="18">
        <v>0</v>
      </c>
      <c r="L11" s="18">
        <f t="shared" si="3"/>
        <v>118281.60000000001</v>
      </c>
      <c r="M11" s="19">
        <f t="shared" si="4"/>
        <v>9.0141538461538412E-2</v>
      </c>
      <c r="N11" s="44">
        <f t="shared" si="0"/>
        <v>11718.399999999994</v>
      </c>
      <c r="O11" s="51">
        <v>130000</v>
      </c>
      <c r="P11" s="20">
        <f t="shared" si="1"/>
        <v>145000</v>
      </c>
      <c r="Q11" s="55">
        <v>160000</v>
      </c>
      <c r="R11" s="61"/>
      <c r="S11" s="63"/>
      <c r="T11" s="48">
        <f t="shared" si="2"/>
        <v>0.1875</v>
      </c>
      <c r="U11" s="28">
        <f t="shared" si="6"/>
        <v>0.26073999999999997</v>
      </c>
    </row>
    <row r="12" spans="1:21" x14ac:dyDescent="0.3">
      <c r="B12" s="27" t="s">
        <v>34</v>
      </c>
      <c r="C12" s="21"/>
      <c r="D12" s="20"/>
      <c r="E12" s="17" t="s">
        <v>35</v>
      </c>
      <c r="F12" s="17"/>
      <c r="G12" s="57"/>
      <c r="H12" s="57">
        <v>315</v>
      </c>
      <c r="I12" s="37" t="s">
        <v>40</v>
      </c>
      <c r="J12" s="45"/>
      <c r="K12" s="20"/>
      <c r="L12" s="18">
        <v>15000</v>
      </c>
      <c r="M12" s="19">
        <f t="shared" si="4"/>
        <v>0.11764705882352941</v>
      </c>
      <c r="N12" s="44">
        <f t="shared" ref="N12:N13" si="7">O12-L12</f>
        <v>2000</v>
      </c>
      <c r="O12" s="51">
        <v>17000</v>
      </c>
      <c r="P12" s="20">
        <f t="shared" si="1"/>
        <v>18000</v>
      </c>
      <c r="Q12" s="55">
        <v>19000</v>
      </c>
      <c r="R12" s="61"/>
      <c r="S12" s="63"/>
      <c r="T12" s="48">
        <f t="shared" ref="T12:T13" si="8">1-(O12/Q12)</f>
        <v>0.10526315789473684</v>
      </c>
      <c r="U12" s="28">
        <f t="shared" si="6"/>
        <v>0.21052631578947367</v>
      </c>
    </row>
    <row r="13" spans="1:21" x14ac:dyDescent="0.3">
      <c r="B13" s="27" t="s">
        <v>36</v>
      </c>
      <c r="C13" s="21"/>
      <c r="D13" s="20"/>
      <c r="E13" s="17" t="s">
        <v>38</v>
      </c>
      <c r="F13" s="17"/>
      <c r="G13" s="57"/>
      <c r="H13" s="57"/>
      <c r="I13" s="37" t="s">
        <v>40</v>
      </c>
      <c r="J13" s="45"/>
      <c r="K13" s="20"/>
      <c r="L13" s="18">
        <v>474540</v>
      </c>
      <c r="M13" s="19">
        <f t="shared" si="4"/>
        <v>6.9529411764705881E-2</v>
      </c>
      <c r="N13" s="44">
        <f t="shared" si="7"/>
        <v>35460</v>
      </c>
      <c r="O13" s="51">
        <v>510000</v>
      </c>
      <c r="P13" s="20">
        <f t="shared" si="1"/>
        <v>550000</v>
      </c>
      <c r="Q13" s="55">
        <v>590000</v>
      </c>
      <c r="R13" s="61"/>
      <c r="S13" s="63"/>
      <c r="T13" s="48">
        <f t="shared" si="8"/>
        <v>0.13559322033898302</v>
      </c>
      <c r="U13" s="28">
        <f t="shared" si="6"/>
        <v>0.19569491525423732</v>
      </c>
    </row>
    <row r="14" spans="1:21" ht="17.25" thickBot="1" x14ac:dyDescent="0.35">
      <c r="B14" s="29" t="s">
        <v>37</v>
      </c>
      <c r="C14" s="30"/>
      <c r="D14" s="31"/>
      <c r="E14" s="32" t="s">
        <v>17</v>
      </c>
      <c r="F14" s="32"/>
      <c r="G14" s="58"/>
      <c r="H14" s="58"/>
      <c r="I14" s="39" t="s">
        <v>40</v>
      </c>
      <c r="J14" s="46"/>
      <c r="K14" s="31"/>
      <c r="L14" s="33">
        <v>83000</v>
      </c>
      <c r="M14" s="34">
        <f t="shared" si="4"/>
        <v>7.7777777777777779E-2</v>
      </c>
      <c r="N14" s="47">
        <f t="shared" ref="N14" si="9">O14-L14</f>
        <v>7000</v>
      </c>
      <c r="O14" s="52">
        <v>90000</v>
      </c>
      <c r="P14" s="31">
        <f t="shared" si="1"/>
        <v>99000</v>
      </c>
      <c r="Q14" s="56">
        <v>109000</v>
      </c>
      <c r="R14" s="62"/>
      <c r="S14" s="64"/>
      <c r="T14" s="49">
        <f t="shared" ref="T14" si="10">1-(O14/Q14)</f>
        <v>0.17431192660550454</v>
      </c>
      <c r="U14" s="35">
        <f t="shared" si="6"/>
        <v>0.23853211009174313</v>
      </c>
    </row>
    <row r="16" spans="1:21" x14ac:dyDescent="0.3">
      <c r="D16" s="60"/>
    </row>
  </sheetData>
  <mergeCells count="1">
    <mergeCell ref="E2:F2"/>
  </mergeCells>
  <phoneticPr fontId="2" type="noConversion"/>
  <conditionalFormatting sqref="U3:U14">
    <cfRule type="cellIs" dxfId="0" priority="1" operator="lessThan">
      <formula>0.2</formula>
    </cfRule>
  </conditionalFormatting>
  <hyperlinks>
    <hyperlink ref="C10" r:id="rId1" display="링크" xr:uid="{D7F3BA6D-9EC5-45FF-87B7-F14B9EDF345F}"/>
    <hyperlink ref="C4" r:id="rId2" display="https://prod.danawa.com/info/?pcode=71008052&amp;keyword=gt-be98&amp;cate=112804" xr:uid="{16DC4A39-2266-48EC-94B2-27F92DCE213C}"/>
    <hyperlink ref="C5" r:id="rId3" display="https://prod.danawa.com/info/?pcode=71008304&amp;keyword=rt-be92u&amp;cate=112804" xr:uid="{FD8604F2-BA46-4B95-87FB-8023D5240476}"/>
    <hyperlink ref="C8" r:id="rId4" display="https://prod.danawa.com/info/?pcode=71008313&amp;keyword=rt-be58u&amp;cate=112804" xr:uid="{EBB85EC3-43C7-4EC2-9B31-468B2D5C762E}"/>
    <hyperlink ref="C11" r:id="rId5" display="https://prod.danawa.com/info/?pcode=90267119&amp;keyword=xg-c100c+v3&amp;cate=11230206" xr:uid="{C14256D0-4384-4795-8ED2-C15BA5A18BA4}"/>
    <hyperlink ref="C7" r:id="rId6" display="https://prod.danawa.com/info/?pcode=100192085&amp;keyword=BE7200X&amp;cate=112804" xr:uid="{087C8941-F87E-47A8-831A-55539C92D9E8}"/>
    <hyperlink ref="C6" r:id="rId7" display="https://prod.danawa.com/info/?pcode=100269731&amp;keyword=BE9400&amp;cate=112804" xr:uid="{16EA4D41-FCF7-478B-8E5B-1BBB901ED56F}"/>
    <hyperlink ref="C3" r:id="rId8" display="https://prod.danawa.com/info/?pcode=102489626&amp;keyword=BE19000AI&amp;cate=112804" xr:uid="{428037F1-B343-49B0-BAB3-908336CC278F}"/>
    <hyperlink ref="C9" r:id="rId9" display="https://prod.danawa.com/info/?pcode=104045036&amp;keyword=rt-be50&amp;cate=112804" xr:uid="{04F94CF0-89B8-4B43-9646-6C507F6DF958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공유기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82109</dc:creator>
  <cp:lastModifiedBy>보선 김</cp:lastModifiedBy>
  <dcterms:created xsi:type="dcterms:W3CDTF">2022-08-31T08:22:33Z</dcterms:created>
  <dcterms:modified xsi:type="dcterms:W3CDTF">2026-03-06T06:51:38Z</dcterms:modified>
</cp:coreProperties>
</file>